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12504" activeTab="0"/>
  </bookViews>
  <sheets>
    <sheet name="2015. - 2017." sheetId="1" r:id="rId1"/>
  </sheets>
  <definedNames>
    <definedName name="_xlnm.Print_Area" localSheetId="0">'2015. - 2017.'!$A$1:$L$101</definedName>
  </definedNames>
  <calcPr fullCalcOnLoad="1"/>
</workbook>
</file>

<file path=xl/sharedStrings.xml><?xml version="1.0" encoding="utf-8"?>
<sst xmlns="http://schemas.openxmlformats.org/spreadsheetml/2006/main" count="126" uniqueCount="116">
  <si>
    <t>Proračunski korisnik:</t>
  </si>
  <si>
    <t>Izvori finan-ciranja</t>
  </si>
  <si>
    <t>Prihodi i primici</t>
  </si>
  <si>
    <t>PROGRAM OSNOVNE DJELATNOSTI</t>
  </si>
  <si>
    <t>PROGRAM DOPUNSKE DJELATNOSTI</t>
  </si>
  <si>
    <t>Nastavna djelatnost</t>
  </si>
  <si>
    <t>Znanstvena i umjetnička istraživačka djelatnost</t>
  </si>
  <si>
    <t>Razvojna djelatnost</t>
  </si>
  <si>
    <t>Stalno usavršavanje zaposlenika</t>
  </si>
  <si>
    <t>Studentsko i. organiziranje i studentski programi</t>
  </si>
  <si>
    <t>Državni proračun</t>
  </si>
  <si>
    <t xml:space="preserve">     - MZOŠ - Lump Sum</t>
  </si>
  <si>
    <t xml:space="preserve">     - MZOŠ - sredstva izvan Lump Sum-a</t>
  </si>
  <si>
    <t xml:space="preserve">     - ostala ministarstva</t>
  </si>
  <si>
    <t xml:space="preserve">     - sredstva učešća u pomoći</t>
  </si>
  <si>
    <t>Vlastiti prihodi</t>
  </si>
  <si>
    <t>Prihodi za posebne namjene</t>
  </si>
  <si>
    <t>Pomoći</t>
  </si>
  <si>
    <t>Donacije</t>
  </si>
  <si>
    <t>Zajmovi</t>
  </si>
  <si>
    <t>Ukupno</t>
  </si>
  <si>
    <t>TEKUĆA AKTIVNOST</t>
  </si>
  <si>
    <t>Račun rashoda</t>
  </si>
  <si>
    <t>Rashodi - naziv računa</t>
  </si>
  <si>
    <t>UKUPNO</t>
  </si>
  <si>
    <t>3 = 9+10</t>
  </si>
  <si>
    <t>9 = 4+5+6+7+8</t>
  </si>
  <si>
    <t>Rashodi za zaposlene</t>
  </si>
  <si>
    <t>Plaće za zaposlene</t>
  </si>
  <si>
    <t>Ostali rashodi za zaposlene</t>
  </si>
  <si>
    <t>Materijalni rashodi</t>
  </si>
  <si>
    <t xml:space="preserve">Službena putovanja 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</si>
  <si>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</si>
  <si>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</si>
  <si>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</si>
  <si>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</si>
  <si>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</si>
  <si>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</si>
  <si>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</si>
  <si>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</si>
  <si>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</si>
  <si>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</si>
  <si>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</si>
  <si>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</si>
  <si>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</si>
  <si>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</si>
  <si>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</si>
  <si>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</si>
  <si>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</si>
  <si>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</si>
  <si>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Financijski rashodi</t>
  </si>
  <si>
    <t>Bankarske usluge i usluge platnog prometa</t>
  </si>
  <si>
    <t>Ostali nespomenuti financijski rashodi</t>
  </si>
  <si>
    <t>Naknade građanima i druge naknade</t>
  </si>
  <si>
    <t>Naknade građanima u novcu</t>
  </si>
  <si>
    <t xml:space="preserve">Ostali rashodi </t>
  </si>
  <si>
    <t>UKUPNO tekuća aktivnost</t>
  </si>
  <si>
    <t>KAPITALNA AKTIVNOST</t>
  </si>
  <si>
    <t>Rashodi za nabavu dugotrajne imovine</t>
  </si>
  <si>
    <t>Poslovni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</si>
  <si>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</si>
  <si>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</si>
  <si>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</si>
  <si>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</si>
  <si>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</si>
  <si>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</si>
  <si>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</si>
  <si>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Knjige u knjižnicama</t>
  </si>
  <si>
    <t>Ulaganje u računalne programe</t>
  </si>
  <si>
    <t>Umjetnička, literarna i znanstvena djela</t>
  </si>
  <si>
    <t>Ostala nematerijalna proizvedena imovina</t>
  </si>
  <si>
    <t>Rashodi za dodatna ulaganja na nefin. im.</t>
  </si>
  <si>
    <t>Dodatna ulaganja na građevinskim objektima</t>
  </si>
  <si>
    <t>Dodatna ulaganja na postrojenjima i opremi</t>
  </si>
  <si>
    <t>UKUPNO kapitalna aktivnost</t>
  </si>
  <si>
    <t>SVEUKUPNO tekuća i kapitalna aktivnost</t>
  </si>
  <si>
    <t>Izradio/la:</t>
  </si>
  <si>
    <t>Telefon:</t>
  </si>
  <si>
    <t>Čelnik ustanove:</t>
  </si>
  <si>
    <t>Zagreb,</t>
  </si>
  <si>
    <t>POD</t>
  </si>
  <si>
    <t>PDD</t>
  </si>
  <si>
    <t>Višak / manjak</t>
  </si>
  <si>
    <t>3 = 4+5</t>
  </si>
  <si>
    <t>Tekuće donacije u novcu</t>
  </si>
  <si>
    <t>Doprinosi za obvezno osig.u slučaju nezap.</t>
  </si>
  <si>
    <t>Naknade za prijevoz, za rad na terenu i odvojeni život</t>
  </si>
  <si>
    <t>Materijal i dijelovi za tekuće i investicijsko održavanje</t>
  </si>
  <si>
    <r>
      <t xml:space="preserve">Doprinosi za </t>
    </r>
    <r>
      <rPr>
        <sz val="10"/>
        <rFont val="Arial"/>
        <family val="2"/>
      </rPr>
      <t>obvezno zdravstveno osiguranje</t>
    </r>
  </si>
  <si>
    <t xml:space="preserve">             - za zaposlenike</t>
  </si>
  <si>
    <t xml:space="preserve">             - za troškove poslovanja</t>
  </si>
  <si>
    <t xml:space="preserve">             - za znanstvene novake</t>
  </si>
  <si>
    <t xml:space="preserve">             - za projekte</t>
  </si>
  <si>
    <t xml:space="preserve">             - ostalo</t>
  </si>
  <si>
    <t>Razvojna djelatnost i stalno usavršavanje  zaposlenika</t>
  </si>
  <si>
    <t>Županijski i gradski proračun</t>
  </si>
  <si>
    <t>Čelnik institucije:</t>
  </si>
  <si>
    <t>- vanjska suradnja</t>
  </si>
  <si>
    <t>- autorski honorari</t>
  </si>
  <si>
    <t>- ostalo</t>
  </si>
  <si>
    <t xml:space="preserve"> Procjena       2016.</t>
  </si>
  <si>
    <t>Tekuća aktivnost 2015.</t>
  </si>
  <si>
    <t>Kapitalna aktivnost 2015.</t>
  </si>
  <si>
    <t xml:space="preserve"> Procjena  2016.</t>
  </si>
  <si>
    <t xml:space="preserve"> Procjena      2017.</t>
  </si>
  <si>
    <t xml:space="preserve"> Plan                   2015.</t>
  </si>
  <si>
    <t>PROGRAM OSNOVNE DJELATNOSTI  2015.</t>
  </si>
  <si>
    <t>PROGRAM DOPUNSKE DJELATNOSTI 2015.</t>
  </si>
  <si>
    <t xml:space="preserve"> Procjena       2017.</t>
  </si>
  <si>
    <t xml:space="preserve"> Plan 2015.</t>
  </si>
  <si>
    <t xml:space="preserve"> Plan  2015.</t>
  </si>
  <si>
    <t>OIB      :    45001686598</t>
  </si>
  <si>
    <t>Medicinski fakultet, Zagreb, Šalata 3</t>
  </si>
  <si>
    <t>Izradio/la: Ljiljana Svečnjak</t>
  </si>
  <si>
    <t>Mjesto i datum: Zagreb,21.11.2014.</t>
  </si>
  <si>
    <t>akademik Davor Miličić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</si>
</sst>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 quotePrefix="1">
      <alignment horizontal="center" vertical="center" wrapText="1"/>
      <protection/>
    </xf>
    <xf numFmtId="3" fontId="7" fillId="0" borderId="15" xfId="0" applyNumberFormat="1" applyFont="1" applyFill="1" applyBorder="1" applyAlignment="1" applyProtection="1" quotePrefix="1">
      <alignment horizontal="center" vertical="center" wrapText="1"/>
      <protection/>
    </xf>
    <xf numFmtId="3" fontId="7" fillId="0" borderId="13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 quotePrefix="1">
      <alignment horizontal="center" vertical="center"/>
      <protection/>
    </xf>
    <xf numFmtId="3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7" fillId="0" borderId="24" xfId="0" applyNumberFormat="1" applyFont="1" applyFill="1" applyBorder="1" applyAlignment="1" applyProtection="1">
      <alignment horizontal="center" vertical="center" wrapText="1"/>
      <protection/>
    </xf>
    <xf numFmtId="3" fontId="7" fillId="0" borderId="25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3" fontId="2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29" xfId="0" applyNumberFormat="1" applyFont="1" applyFill="1" applyBorder="1" applyAlignment="1" applyProtection="1">
      <alignment horizontal="right" vertical="center"/>
      <protection/>
    </xf>
    <xf numFmtId="3" fontId="2" fillId="0" borderId="30" xfId="0" applyNumberFormat="1" applyFont="1" applyFill="1" applyBorder="1" applyAlignment="1" applyProtection="1">
      <alignment horizontal="right" vertical="center"/>
      <protection/>
    </xf>
    <xf numFmtId="3" fontId="2" fillId="0" borderId="31" xfId="0" applyNumberFormat="1" applyFont="1" applyFill="1" applyBorder="1" applyAlignment="1" applyProtection="1">
      <alignment horizontal="right" vertical="center"/>
      <protection/>
    </xf>
    <xf numFmtId="3" fontId="2" fillId="0" borderId="32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33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33" xfId="0" applyNumberFormat="1" applyFont="1" applyFill="1" applyBorder="1" applyAlignment="1" applyProtection="1">
      <alignment horizontal="right" vertical="center"/>
      <protection/>
    </xf>
    <xf numFmtId="3" fontId="2" fillId="0" borderId="34" xfId="0" applyNumberFormat="1" applyFont="1" applyFill="1" applyBorder="1" applyAlignment="1" applyProtection="1">
      <alignment horizontal="right" vertical="center"/>
      <protection/>
    </xf>
    <xf numFmtId="3" fontId="2" fillId="0" borderId="35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3" fontId="0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38" xfId="0" applyNumberFormat="1" applyFont="1" applyFill="1" applyBorder="1" applyAlignment="1" applyProtection="1">
      <alignment horizontal="right" vertical="center"/>
      <protection locked="0"/>
    </xf>
    <xf numFmtId="3" fontId="0" fillId="0" borderId="37" xfId="0" applyNumberFormat="1" applyFont="1" applyFill="1" applyBorder="1" applyAlignment="1" applyProtection="1">
      <alignment horizontal="right" vertical="center"/>
      <protection locked="0"/>
    </xf>
    <xf numFmtId="3" fontId="0" fillId="0" borderId="39" xfId="0" applyNumberFormat="1" applyFont="1" applyFill="1" applyBorder="1" applyAlignment="1" applyProtection="1">
      <alignment horizontal="right" vertical="center"/>
      <protection/>
    </xf>
    <xf numFmtId="3" fontId="0" fillId="0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 locked="0"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 quotePrefix="1">
      <alignment horizontal="center" vertical="center" wrapText="1"/>
      <protection/>
    </xf>
    <xf numFmtId="3" fontId="7" fillId="0" borderId="43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43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3" fontId="2" fillId="0" borderId="44" xfId="0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horizontal="left" vertical="center"/>
      <protection/>
    </xf>
    <xf numFmtId="0" fontId="0" fillId="0" borderId="20" xfId="0" applyNumberForma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44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45" xfId="0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 quotePrefix="1">
      <alignment horizontal="lef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 horizontal="right" vertical="center"/>
      <protection locked="0"/>
    </xf>
    <xf numFmtId="3" fontId="0" fillId="0" borderId="35" xfId="0" applyNumberFormat="1" applyFont="1" applyFill="1" applyBorder="1" applyAlignment="1" applyProtection="1">
      <alignment horizontal="right" vertical="center"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 horizontal="center" vertical="center"/>
      <protection/>
    </xf>
    <xf numFmtId="3" fontId="0" fillId="0" borderId="41" xfId="0" applyNumberFormat="1" applyFont="1" applyFill="1" applyBorder="1" applyAlignment="1" applyProtection="1">
      <alignment horizontal="right" vertic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right" vertical="center"/>
      <protection locked="0"/>
    </xf>
    <xf numFmtId="3" fontId="0" fillId="0" borderId="51" xfId="0" applyNumberFormat="1" applyFont="1" applyFill="1" applyBorder="1" applyAlignment="1" applyProtection="1">
      <alignment horizontal="right" vertical="center"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3" fontId="0" fillId="0" borderId="25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33" xfId="0" applyNumberFormat="1" applyFont="1" applyFill="1" applyBorder="1" applyAlignment="1" applyProtection="1">
      <alignment/>
      <protection/>
    </xf>
    <xf numFmtId="3" fontId="2" fillId="0" borderId="46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 quotePrefix="1">
      <alignment vertical="center"/>
      <protection/>
    </xf>
    <xf numFmtId="0" fontId="0" fillId="0" borderId="20" xfId="0" applyNumberFormat="1" applyFill="1" applyBorder="1" applyAlignment="1" applyProtection="1" quotePrefix="1">
      <alignment horizontal="left" vertical="center"/>
      <protection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19" xfId="0" applyNumberFormat="1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3" fontId="0" fillId="0" borderId="36" xfId="0" applyNumberFormat="1" applyFont="1" applyFill="1" applyBorder="1" applyAlignment="1" applyProtection="1">
      <alignment horizontal="right" vertical="center"/>
      <protection/>
    </xf>
    <xf numFmtId="3" fontId="0" fillId="0" borderId="38" xfId="0" applyNumberFormat="1" applyFont="1" applyFill="1" applyBorder="1" applyAlignment="1" applyProtection="1">
      <alignment horizontal="right" vertical="center"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 quotePrefix="1">
      <alignment horizontal="left" vertical="center"/>
      <protection/>
    </xf>
    <xf numFmtId="0" fontId="2" fillId="0" borderId="43" xfId="0" applyNumberFormat="1" applyFont="1" applyFill="1" applyBorder="1" applyAlignment="1" applyProtection="1" quotePrefix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41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54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55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56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57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58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3" fontId="2" fillId="0" borderId="59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16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21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60" xfId="0" applyNumberFormat="1" applyFont="1" applyFill="1" applyBorder="1" applyAlignment="1" applyProtection="1">
      <alignment horizontal="center" vertical="center" wrapText="1"/>
      <protection/>
    </xf>
    <xf numFmtId="3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61" xfId="0" applyNumberFormat="1" applyFont="1" applyFill="1" applyBorder="1" applyAlignment="1" applyProtection="1" quotePrefix="1">
      <alignment horizontal="center" vertical="center" wrapText="1"/>
      <protection/>
    </xf>
    <xf numFmtId="3" fontId="3" fillId="0" borderId="43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60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47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58" xfId="0" applyNumberFormat="1" applyFont="1" applyFill="1" applyBorder="1" applyAlignment="1" applyProtection="1">
      <alignment horizontal="center" vertical="center" wrapText="1"/>
      <protection/>
    </xf>
    <xf numFmtId="3" fontId="2" fillId="0" borderId="51" xfId="0" applyNumberFormat="1" applyFont="1" applyFill="1" applyBorder="1" applyAlignment="1" applyProtection="1" quotePrefix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63" xfId="0" applyNumberFormat="1" applyFont="1" applyFill="1" applyBorder="1" applyAlignment="1" applyProtection="1">
      <alignment horizontal="center" vertical="center" wrapText="1"/>
      <protection/>
    </xf>
    <xf numFmtId="3" fontId="2" fillId="0" borderId="64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74">
      <selection activeCell="D36" sqref="D36"/>
    </sheetView>
  </sheetViews>
  <sheetFormatPr defaultColWidth="9.140625" defaultRowHeight="12.75"/>
  <cols>
    <col min="1" max="1" width="8.28125" style="71" customWidth="1"/>
    <col min="2" max="2" width="38.00390625" style="71" customWidth="1"/>
    <col min="3" max="3" width="15.7109375" style="71" customWidth="1"/>
    <col min="4" max="7" width="12.8515625" style="71" customWidth="1"/>
    <col min="8" max="10" width="13.421875" style="71" customWidth="1"/>
    <col min="11" max="11" width="13.7109375" style="71" customWidth="1"/>
    <col min="12" max="12" width="14.421875" style="71" customWidth="1"/>
    <col min="13" max="16384" width="9.140625" style="71" customWidth="1"/>
  </cols>
  <sheetData>
    <row r="1" spans="1:10" s="88" customFormat="1" ht="21" customHeight="1">
      <c r="A1" s="155" t="s">
        <v>0</v>
      </c>
      <c r="B1" s="155"/>
      <c r="C1" s="184" t="s">
        <v>112</v>
      </c>
      <c r="D1" s="184"/>
      <c r="E1" s="184"/>
      <c r="F1" s="184"/>
      <c r="G1" s="184"/>
      <c r="J1" s="109" t="s">
        <v>111</v>
      </c>
    </row>
    <row r="2" spans="1:7" s="88" customFormat="1" ht="16.5" customHeight="1">
      <c r="A2" s="89"/>
      <c r="B2" s="89"/>
      <c r="C2" s="87"/>
      <c r="D2" s="87"/>
      <c r="E2" s="87"/>
      <c r="F2" s="87"/>
      <c r="G2" s="90"/>
    </row>
    <row r="3" spans="1:7" s="88" customFormat="1" ht="16.5" customHeight="1">
      <c r="A3" s="91"/>
      <c r="B3" s="92"/>
      <c r="C3" s="92"/>
      <c r="D3" s="92"/>
      <c r="E3" s="92"/>
      <c r="F3" s="92"/>
      <c r="G3" s="92"/>
    </row>
    <row r="4" spans="1:12" s="88" customFormat="1" ht="18.75" customHeight="1">
      <c r="A4" s="185" t="s">
        <v>1</v>
      </c>
      <c r="B4" s="185" t="s">
        <v>2</v>
      </c>
      <c r="C4" s="179" t="s">
        <v>110</v>
      </c>
      <c r="D4" s="196" t="s">
        <v>101</v>
      </c>
      <c r="E4" s="197"/>
      <c r="F4" s="197"/>
      <c r="G4" s="197"/>
      <c r="H4" s="198"/>
      <c r="I4" s="194" t="s">
        <v>102</v>
      </c>
      <c r="J4" s="195"/>
      <c r="K4" s="179" t="s">
        <v>103</v>
      </c>
      <c r="L4" s="179" t="s">
        <v>104</v>
      </c>
    </row>
    <row r="5" spans="1:12" s="88" customFormat="1" ht="18" customHeight="1">
      <c r="A5" s="186"/>
      <c r="B5" s="186"/>
      <c r="C5" s="188"/>
      <c r="D5" s="191" t="s">
        <v>3</v>
      </c>
      <c r="E5" s="201"/>
      <c r="F5" s="201"/>
      <c r="G5" s="202"/>
      <c r="H5" s="203" t="s">
        <v>4</v>
      </c>
      <c r="I5" s="199" t="s">
        <v>3</v>
      </c>
      <c r="J5" s="206" t="s">
        <v>4</v>
      </c>
      <c r="K5" s="188"/>
      <c r="L5" s="188"/>
    </row>
    <row r="6" spans="1:12" s="88" customFormat="1" ht="52.5" customHeight="1">
      <c r="A6" s="187"/>
      <c r="B6" s="187"/>
      <c r="C6" s="180"/>
      <c r="D6" s="78" t="s">
        <v>5</v>
      </c>
      <c r="E6" s="20" t="s">
        <v>6</v>
      </c>
      <c r="F6" s="20" t="s">
        <v>94</v>
      </c>
      <c r="G6" s="21" t="s">
        <v>9</v>
      </c>
      <c r="H6" s="204"/>
      <c r="I6" s="200"/>
      <c r="J6" s="207"/>
      <c r="K6" s="180"/>
      <c r="L6" s="180"/>
    </row>
    <row r="7" spans="1:12" s="88" customFormat="1" ht="11.25" customHeight="1">
      <c r="A7" s="3">
        <v>1</v>
      </c>
      <c r="B7" s="4">
        <v>2</v>
      </c>
      <c r="C7" s="5">
        <v>3</v>
      </c>
      <c r="D7" s="5">
        <v>4</v>
      </c>
      <c r="E7" s="6">
        <v>5</v>
      </c>
      <c r="F7" s="6">
        <v>6</v>
      </c>
      <c r="G7" s="73">
        <v>7</v>
      </c>
      <c r="H7" s="74">
        <v>8</v>
      </c>
      <c r="I7" s="5">
        <v>9</v>
      </c>
      <c r="J7" s="73">
        <v>10</v>
      </c>
      <c r="K7" s="7">
        <v>11</v>
      </c>
      <c r="L7" s="7">
        <v>12</v>
      </c>
    </row>
    <row r="8" spans="1:12" s="88" customFormat="1" ht="13.5" customHeight="1">
      <c r="A8" s="110">
        <v>11</v>
      </c>
      <c r="B8" s="8" t="s">
        <v>10</v>
      </c>
      <c r="C8" s="111">
        <f>+C9+C12+C16+C17</f>
        <v>115551447</v>
      </c>
      <c r="D8" s="112">
        <f>+D9+D12+D16+D17</f>
        <v>98976139</v>
      </c>
      <c r="E8" s="113">
        <f aca="true" t="shared" si="0" ref="E8:L8">+E9+E12+E16+E17</f>
        <v>13805308</v>
      </c>
      <c r="F8" s="113">
        <f t="shared" si="0"/>
        <v>470000</v>
      </c>
      <c r="G8" s="114">
        <f t="shared" si="0"/>
        <v>100000</v>
      </c>
      <c r="H8" s="115">
        <f t="shared" si="0"/>
        <v>2200000</v>
      </c>
      <c r="I8" s="112">
        <f t="shared" si="0"/>
        <v>0</v>
      </c>
      <c r="J8" s="114">
        <f t="shared" si="0"/>
        <v>0</v>
      </c>
      <c r="K8" s="111">
        <f t="shared" si="0"/>
        <v>115551447</v>
      </c>
      <c r="L8" s="111">
        <f t="shared" si="0"/>
        <v>115551447</v>
      </c>
    </row>
    <row r="9" spans="1:12" s="88" customFormat="1" ht="13.5" customHeight="1">
      <c r="A9" s="116"/>
      <c r="B9" s="9" t="s">
        <v>11</v>
      </c>
      <c r="C9" s="117">
        <f>SUM(C10:C11)</f>
        <v>99146139</v>
      </c>
      <c r="D9" s="117">
        <f>SUM(D10:D11)</f>
        <v>98976139</v>
      </c>
      <c r="E9" s="118">
        <f>SUM(E10:E11)</f>
        <v>0</v>
      </c>
      <c r="F9" s="118">
        <f aca="true" t="shared" si="1" ref="F9:L9">SUM(F10:F11)</f>
        <v>70000</v>
      </c>
      <c r="G9" s="119">
        <f t="shared" si="1"/>
        <v>100000</v>
      </c>
      <c r="H9" s="120">
        <f t="shared" si="1"/>
        <v>0</v>
      </c>
      <c r="I9" s="121">
        <f t="shared" si="1"/>
        <v>0</v>
      </c>
      <c r="J9" s="122">
        <f t="shared" si="1"/>
        <v>0</v>
      </c>
      <c r="K9" s="123">
        <f t="shared" si="1"/>
        <v>99146139</v>
      </c>
      <c r="L9" s="123">
        <f t="shared" si="1"/>
        <v>99146139</v>
      </c>
    </row>
    <row r="10" spans="1:12" s="88" customFormat="1" ht="13.5" customHeight="1">
      <c r="A10" s="116"/>
      <c r="B10" s="124" t="s">
        <v>89</v>
      </c>
      <c r="C10" s="117">
        <f aca="true" t="shared" si="2" ref="C10:C15">SUM(D10:J10)</f>
        <v>96555205</v>
      </c>
      <c r="D10" s="125">
        <v>96485205</v>
      </c>
      <c r="E10" s="126"/>
      <c r="F10" s="126">
        <v>70000</v>
      </c>
      <c r="G10" s="127"/>
      <c r="H10" s="128"/>
      <c r="I10" s="129"/>
      <c r="J10" s="130"/>
      <c r="K10" s="131">
        <v>96555205</v>
      </c>
      <c r="L10" s="131">
        <v>96555205</v>
      </c>
    </row>
    <row r="11" spans="1:12" s="88" customFormat="1" ht="13.5" customHeight="1">
      <c r="A11" s="116"/>
      <c r="B11" s="124" t="s">
        <v>90</v>
      </c>
      <c r="C11" s="117">
        <f t="shared" si="2"/>
        <v>2590934</v>
      </c>
      <c r="D11" s="125">
        <v>2490934</v>
      </c>
      <c r="E11" s="126"/>
      <c r="F11" s="126"/>
      <c r="G11" s="127">
        <v>100000</v>
      </c>
      <c r="H11" s="128"/>
      <c r="I11" s="129"/>
      <c r="J11" s="130"/>
      <c r="K11" s="131">
        <v>2590934</v>
      </c>
      <c r="L11" s="131">
        <v>2590934</v>
      </c>
    </row>
    <row r="12" spans="1:12" s="88" customFormat="1" ht="13.5" customHeight="1">
      <c r="A12" s="116"/>
      <c r="B12" s="9" t="s">
        <v>12</v>
      </c>
      <c r="C12" s="117">
        <f>SUM(C13:C15)</f>
        <v>14205308</v>
      </c>
      <c r="D12" s="117">
        <f aca="true" t="shared" si="3" ref="D12:L12">SUM(D13:D15)</f>
        <v>0</v>
      </c>
      <c r="E12" s="118">
        <f t="shared" si="3"/>
        <v>13805308</v>
      </c>
      <c r="F12" s="132">
        <f t="shared" si="3"/>
        <v>400000</v>
      </c>
      <c r="G12" s="119">
        <f t="shared" si="3"/>
        <v>0</v>
      </c>
      <c r="H12" s="120">
        <f t="shared" si="3"/>
        <v>0</v>
      </c>
      <c r="I12" s="121">
        <f t="shared" si="3"/>
        <v>0</v>
      </c>
      <c r="J12" s="122">
        <f t="shared" si="3"/>
        <v>0</v>
      </c>
      <c r="K12" s="123">
        <f t="shared" si="3"/>
        <v>14205308</v>
      </c>
      <c r="L12" s="123">
        <f t="shared" si="3"/>
        <v>14205308</v>
      </c>
    </row>
    <row r="13" spans="1:12" s="88" customFormat="1" ht="13.5" customHeight="1">
      <c r="A13" s="116"/>
      <c r="B13" s="124" t="s">
        <v>91</v>
      </c>
      <c r="C13" s="117">
        <f t="shared" si="2"/>
        <v>7805308</v>
      </c>
      <c r="D13" s="125"/>
      <c r="E13" s="126">
        <v>7805308</v>
      </c>
      <c r="F13" s="133"/>
      <c r="G13" s="127"/>
      <c r="H13" s="128"/>
      <c r="I13" s="129"/>
      <c r="J13" s="130"/>
      <c r="K13" s="131">
        <v>7805308</v>
      </c>
      <c r="L13" s="131">
        <v>7805308</v>
      </c>
    </row>
    <row r="14" spans="1:12" s="88" customFormat="1" ht="13.5" customHeight="1">
      <c r="A14" s="116"/>
      <c r="B14" s="124" t="s">
        <v>92</v>
      </c>
      <c r="C14" s="117">
        <f t="shared" si="2"/>
        <v>6000000</v>
      </c>
      <c r="D14" s="125"/>
      <c r="E14" s="126">
        <v>6000000</v>
      </c>
      <c r="F14" s="133"/>
      <c r="G14" s="127"/>
      <c r="H14" s="128"/>
      <c r="I14" s="129"/>
      <c r="J14" s="130"/>
      <c r="K14" s="131">
        <v>6000000</v>
      </c>
      <c r="L14" s="131">
        <v>6000000</v>
      </c>
    </row>
    <row r="15" spans="1:12" s="88" customFormat="1" ht="13.5" customHeight="1">
      <c r="A15" s="116"/>
      <c r="B15" s="124" t="s">
        <v>93</v>
      </c>
      <c r="C15" s="117">
        <f t="shared" si="2"/>
        <v>400000</v>
      </c>
      <c r="D15" s="125"/>
      <c r="E15" s="126"/>
      <c r="F15" s="133">
        <v>400000</v>
      </c>
      <c r="G15" s="127"/>
      <c r="H15" s="128"/>
      <c r="I15" s="129"/>
      <c r="J15" s="130"/>
      <c r="K15" s="131">
        <v>400000</v>
      </c>
      <c r="L15" s="131">
        <v>400000</v>
      </c>
    </row>
    <row r="16" spans="1:12" s="88" customFormat="1" ht="13.5" customHeight="1">
      <c r="A16" s="116"/>
      <c r="B16" s="9" t="s">
        <v>13</v>
      </c>
      <c r="C16" s="117">
        <f aca="true" t="shared" si="4" ref="C16:C23">SUM(D16:J16)</f>
        <v>2200000</v>
      </c>
      <c r="D16" s="125"/>
      <c r="E16" s="126"/>
      <c r="F16" s="133"/>
      <c r="G16" s="127"/>
      <c r="H16" s="128">
        <v>2200000</v>
      </c>
      <c r="I16" s="129"/>
      <c r="J16" s="130"/>
      <c r="K16" s="131">
        <v>2200000</v>
      </c>
      <c r="L16" s="131">
        <v>2200000</v>
      </c>
    </row>
    <row r="17" spans="1:12" s="88" customFormat="1" ht="13.5" customHeight="1">
      <c r="A17" s="116">
        <v>12</v>
      </c>
      <c r="B17" s="9" t="s">
        <v>14</v>
      </c>
      <c r="C17" s="117">
        <f t="shared" si="4"/>
        <v>0</v>
      </c>
      <c r="D17" s="125"/>
      <c r="E17" s="126"/>
      <c r="F17" s="133"/>
      <c r="G17" s="127"/>
      <c r="H17" s="128"/>
      <c r="I17" s="129"/>
      <c r="J17" s="130"/>
      <c r="K17" s="131"/>
      <c r="L17" s="131"/>
    </row>
    <row r="18" spans="1:12" s="88" customFormat="1" ht="13.5" customHeight="1">
      <c r="A18" s="116">
        <v>11</v>
      </c>
      <c r="B18" s="9" t="s">
        <v>95</v>
      </c>
      <c r="C18" s="117">
        <f t="shared" si="4"/>
        <v>3100000</v>
      </c>
      <c r="D18" s="125"/>
      <c r="E18" s="126"/>
      <c r="F18" s="133"/>
      <c r="G18" s="127"/>
      <c r="H18" s="128">
        <v>3100000</v>
      </c>
      <c r="I18" s="129"/>
      <c r="J18" s="130"/>
      <c r="K18" s="131">
        <v>3100000</v>
      </c>
      <c r="L18" s="131">
        <v>3100000</v>
      </c>
    </row>
    <row r="19" spans="1:12" s="88" customFormat="1" ht="13.5" customHeight="1">
      <c r="A19" s="116">
        <v>31</v>
      </c>
      <c r="B19" s="9" t="s">
        <v>15</v>
      </c>
      <c r="C19" s="117">
        <f t="shared" si="4"/>
        <v>36500000</v>
      </c>
      <c r="D19" s="125">
        <v>20000000</v>
      </c>
      <c r="E19" s="126"/>
      <c r="F19" s="133">
        <v>500000</v>
      </c>
      <c r="G19" s="127">
        <v>300000</v>
      </c>
      <c r="H19" s="128">
        <v>15700000</v>
      </c>
      <c r="I19" s="129"/>
      <c r="J19" s="130"/>
      <c r="K19" s="131">
        <v>41800000</v>
      </c>
      <c r="L19" s="131">
        <v>41800000</v>
      </c>
    </row>
    <row r="20" spans="1:12" s="88" customFormat="1" ht="13.5" customHeight="1">
      <c r="A20" s="116">
        <v>43</v>
      </c>
      <c r="B20" s="9" t="s">
        <v>16</v>
      </c>
      <c r="C20" s="117">
        <f t="shared" si="4"/>
        <v>7300000</v>
      </c>
      <c r="D20" s="125">
        <v>7300000</v>
      </c>
      <c r="E20" s="126"/>
      <c r="F20" s="133"/>
      <c r="G20" s="127"/>
      <c r="H20" s="128"/>
      <c r="I20" s="129"/>
      <c r="J20" s="130"/>
      <c r="K20" s="131">
        <v>7300000</v>
      </c>
      <c r="L20" s="131">
        <v>7300000</v>
      </c>
    </row>
    <row r="21" spans="1:12" s="88" customFormat="1" ht="13.5" customHeight="1">
      <c r="A21" s="116">
        <v>51</v>
      </c>
      <c r="B21" s="9" t="s">
        <v>17</v>
      </c>
      <c r="C21" s="117">
        <f t="shared" si="4"/>
        <v>11500000</v>
      </c>
      <c r="D21" s="125"/>
      <c r="E21" s="126">
        <v>4500000</v>
      </c>
      <c r="F21" s="133"/>
      <c r="G21" s="127"/>
      <c r="H21" s="128"/>
      <c r="I21" s="129">
        <v>7000000</v>
      </c>
      <c r="J21" s="130"/>
      <c r="K21" s="131">
        <v>11500000</v>
      </c>
      <c r="L21" s="131">
        <v>11500000</v>
      </c>
    </row>
    <row r="22" spans="1:12" s="88" customFormat="1" ht="13.5" customHeight="1">
      <c r="A22" s="116">
        <v>61</v>
      </c>
      <c r="B22" s="9" t="s">
        <v>18</v>
      </c>
      <c r="C22" s="117">
        <f t="shared" si="4"/>
        <v>400000</v>
      </c>
      <c r="D22" s="125"/>
      <c r="E22" s="126"/>
      <c r="F22" s="133"/>
      <c r="G22" s="127"/>
      <c r="H22" s="128">
        <v>400000</v>
      </c>
      <c r="I22" s="129"/>
      <c r="J22" s="130"/>
      <c r="K22" s="131">
        <v>400000</v>
      </c>
      <c r="L22" s="131">
        <v>400000</v>
      </c>
    </row>
    <row r="23" spans="1:12" s="88" customFormat="1" ht="13.5" customHeight="1">
      <c r="A23" s="134">
        <v>8</v>
      </c>
      <c r="B23" s="13" t="s">
        <v>19</v>
      </c>
      <c r="C23" s="117">
        <f t="shared" si="4"/>
        <v>0</v>
      </c>
      <c r="D23" s="135"/>
      <c r="E23" s="136"/>
      <c r="F23" s="137"/>
      <c r="G23" s="138"/>
      <c r="H23" s="139"/>
      <c r="I23" s="140"/>
      <c r="J23" s="141"/>
      <c r="K23" s="142"/>
      <c r="L23" s="142"/>
    </row>
    <row r="24" spans="1:12" s="88" customFormat="1" ht="18" customHeight="1">
      <c r="A24" s="143"/>
      <c r="B24" s="14" t="s">
        <v>20</v>
      </c>
      <c r="C24" s="15">
        <f>+C8+C18+C19+C20+C21+C22+C23</f>
        <v>174351447</v>
      </c>
      <c r="D24" s="15">
        <f>+D8+D18+D19+D20+D21+D22+D23</f>
        <v>126276139</v>
      </c>
      <c r="E24" s="86">
        <f aca="true" t="shared" si="5" ref="E24:L24">+E8+E18+E19+E20+E21+E22+E23</f>
        <v>18305308</v>
      </c>
      <c r="F24" s="86">
        <f t="shared" si="5"/>
        <v>970000</v>
      </c>
      <c r="G24" s="72">
        <f t="shared" si="5"/>
        <v>400000</v>
      </c>
      <c r="H24" s="75">
        <f t="shared" si="5"/>
        <v>21400000</v>
      </c>
      <c r="I24" s="15">
        <f t="shared" si="5"/>
        <v>7000000</v>
      </c>
      <c r="J24" s="72">
        <f t="shared" si="5"/>
        <v>0</v>
      </c>
      <c r="K24" s="15">
        <f t="shared" si="5"/>
        <v>179651447</v>
      </c>
      <c r="L24" s="16">
        <f t="shared" si="5"/>
        <v>179651447</v>
      </c>
    </row>
    <row r="25" spans="1:12" s="88" customFormat="1" ht="16.5" customHeight="1">
      <c r="A25" s="93"/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8.75" customHeight="1">
      <c r="A26" s="174" t="s">
        <v>21</v>
      </c>
      <c r="B26" s="174"/>
      <c r="C26" s="174"/>
      <c r="D26" s="17"/>
      <c r="E26" s="18"/>
      <c r="F26" s="18"/>
      <c r="G26" s="18"/>
      <c r="H26" s="18"/>
      <c r="I26" s="18"/>
      <c r="J26" s="18"/>
      <c r="K26" s="18"/>
      <c r="L26" s="18"/>
    </row>
    <row r="27" spans="1:12" s="88" customFormat="1" ht="18" customHeight="1">
      <c r="A27" s="175" t="s">
        <v>22</v>
      </c>
      <c r="B27" s="177" t="s">
        <v>23</v>
      </c>
      <c r="C27" s="189" t="s">
        <v>105</v>
      </c>
      <c r="D27" s="191" t="s">
        <v>106</v>
      </c>
      <c r="E27" s="192"/>
      <c r="F27" s="192"/>
      <c r="G27" s="192"/>
      <c r="H27" s="192"/>
      <c r="I27" s="193"/>
      <c r="J27" s="205" t="s">
        <v>107</v>
      </c>
      <c r="K27" s="189" t="s">
        <v>100</v>
      </c>
      <c r="L27" s="189" t="s">
        <v>108</v>
      </c>
    </row>
    <row r="28" spans="1:12" s="88" customFormat="1" ht="53.25" customHeight="1">
      <c r="A28" s="176"/>
      <c r="B28" s="178"/>
      <c r="C28" s="190"/>
      <c r="D28" s="20" t="s">
        <v>5</v>
      </c>
      <c r="E28" s="1" t="s">
        <v>6</v>
      </c>
      <c r="F28" s="20" t="s">
        <v>7</v>
      </c>
      <c r="G28" s="20" t="s">
        <v>8</v>
      </c>
      <c r="H28" s="2" t="s">
        <v>9</v>
      </c>
      <c r="I28" s="21" t="s">
        <v>24</v>
      </c>
      <c r="J28" s="190"/>
      <c r="K28" s="190"/>
      <c r="L28" s="190"/>
    </row>
    <row r="29" spans="1:12" s="96" customFormat="1" ht="11.25" customHeight="1">
      <c r="A29" s="22">
        <v>1</v>
      </c>
      <c r="B29" s="23">
        <v>2</v>
      </c>
      <c r="C29" s="4" t="s">
        <v>25</v>
      </c>
      <c r="D29" s="24">
        <v>4</v>
      </c>
      <c r="E29" s="25">
        <v>5</v>
      </c>
      <c r="F29" s="25">
        <v>6</v>
      </c>
      <c r="G29" s="6">
        <v>7</v>
      </c>
      <c r="H29" s="26">
        <v>8</v>
      </c>
      <c r="I29" s="27" t="s">
        <v>26</v>
      </c>
      <c r="J29" s="28">
        <v>10</v>
      </c>
      <c r="K29" s="28">
        <v>11</v>
      </c>
      <c r="L29" s="28">
        <v>12</v>
      </c>
    </row>
    <row r="30" spans="1:12" s="88" customFormat="1" ht="13.5" customHeight="1">
      <c r="A30" s="29">
        <v>31</v>
      </c>
      <c r="B30" s="30" t="s">
        <v>27</v>
      </c>
      <c r="C30" s="31">
        <f aca="true" t="shared" si="6" ref="C30:L30">SUM(C31:C34)</f>
        <v>119045882</v>
      </c>
      <c r="D30" s="32">
        <f t="shared" si="6"/>
        <v>98834977</v>
      </c>
      <c r="E30" s="33">
        <f t="shared" si="6"/>
        <v>9993305</v>
      </c>
      <c r="F30" s="33">
        <f t="shared" si="6"/>
        <v>0</v>
      </c>
      <c r="G30" s="33">
        <f t="shared" si="6"/>
        <v>0</v>
      </c>
      <c r="H30" s="34">
        <f t="shared" si="6"/>
        <v>0</v>
      </c>
      <c r="I30" s="35">
        <f t="shared" si="6"/>
        <v>108828282</v>
      </c>
      <c r="J30" s="31">
        <f t="shared" si="6"/>
        <v>10217600</v>
      </c>
      <c r="K30" s="31">
        <f t="shared" si="6"/>
        <v>119357882</v>
      </c>
      <c r="L30" s="36">
        <f t="shared" si="6"/>
        <v>119357882</v>
      </c>
    </row>
    <row r="31" spans="1:12" s="88" customFormat="1" ht="13.5" customHeight="1">
      <c r="A31" s="37">
        <v>3111</v>
      </c>
      <c r="B31" s="38" t="s">
        <v>28</v>
      </c>
      <c r="C31" s="39">
        <f>+I31+J31</f>
        <v>98824445</v>
      </c>
      <c r="D31" s="10">
        <v>83793928</v>
      </c>
      <c r="E31" s="11">
        <v>8147753</v>
      </c>
      <c r="F31" s="11"/>
      <c r="G31" s="11"/>
      <c r="H31" s="12"/>
      <c r="I31" s="40">
        <f>SUM(D31:H31)</f>
        <v>91941681</v>
      </c>
      <c r="J31" s="41">
        <v>6882764</v>
      </c>
      <c r="K31" s="41">
        <v>98824445</v>
      </c>
      <c r="L31" s="41">
        <v>98824445</v>
      </c>
    </row>
    <row r="32" spans="1:12" s="88" customFormat="1" ht="13.5" customHeight="1">
      <c r="A32" s="37">
        <v>3121</v>
      </c>
      <c r="B32" s="38" t="s">
        <v>29</v>
      </c>
      <c r="C32" s="39">
        <f>+I32+J32</f>
        <v>3223635</v>
      </c>
      <c r="D32" s="10">
        <v>628495</v>
      </c>
      <c r="E32" s="11">
        <v>444140</v>
      </c>
      <c r="F32" s="11"/>
      <c r="G32" s="11"/>
      <c r="H32" s="12"/>
      <c r="I32" s="40">
        <f>SUM(D32:H32)</f>
        <v>1072635</v>
      </c>
      <c r="J32" s="41">
        <v>2151000</v>
      </c>
      <c r="K32" s="41">
        <v>3535635</v>
      </c>
      <c r="L32" s="41">
        <v>3535635</v>
      </c>
    </row>
    <row r="33" spans="1:12" s="88" customFormat="1" ht="13.5" customHeight="1">
      <c r="A33" s="37">
        <v>3132</v>
      </c>
      <c r="B33" s="85" t="s">
        <v>88</v>
      </c>
      <c r="C33" s="39">
        <f>+I33+J33</f>
        <v>15318788</v>
      </c>
      <c r="D33" s="10">
        <v>12989058</v>
      </c>
      <c r="E33" s="11">
        <v>1262901</v>
      </c>
      <c r="F33" s="11"/>
      <c r="G33" s="11"/>
      <c r="H33" s="12"/>
      <c r="I33" s="40">
        <f>SUM(D33:H33)</f>
        <v>14251959</v>
      </c>
      <c r="J33" s="41">
        <v>1066829</v>
      </c>
      <c r="K33" s="41">
        <v>15317788</v>
      </c>
      <c r="L33" s="41">
        <v>15317788</v>
      </c>
    </row>
    <row r="34" spans="1:12" s="88" customFormat="1" ht="13.5" customHeight="1">
      <c r="A34" s="37">
        <v>3133</v>
      </c>
      <c r="B34" s="85" t="s">
        <v>85</v>
      </c>
      <c r="C34" s="39">
        <f>+I34+J34</f>
        <v>1679014</v>
      </c>
      <c r="D34" s="10">
        <v>1423496</v>
      </c>
      <c r="E34" s="11">
        <v>138511</v>
      </c>
      <c r="F34" s="11"/>
      <c r="G34" s="11"/>
      <c r="H34" s="12"/>
      <c r="I34" s="40">
        <f>SUM(D34:H34)</f>
        <v>1562007</v>
      </c>
      <c r="J34" s="41">
        <v>117007</v>
      </c>
      <c r="K34" s="41">
        <v>1680014</v>
      </c>
      <c r="L34" s="41">
        <v>1680014</v>
      </c>
    </row>
    <row r="35" spans="1:12" s="88" customFormat="1" ht="13.5" customHeight="1">
      <c r="A35" s="42">
        <v>32</v>
      </c>
      <c r="B35" s="43" t="s">
        <v>30</v>
      </c>
      <c r="C35" s="44">
        <f>SUM(C36:C59)-C50</f>
        <v>39042880</v>
      </c>
      <c r="D35" s="45">
        <f>SUM(D36:D59)-D50</f>
        <v>11831224</v>
      </c>
      <c r="E35" s="46">
        <f aca="true" t="shared" si="7" ref="E35:L35">SUM(E36:E59)-E50</f>
        <v>4236881</v>
      </c>
      <c r="F35" s="46">
        <f t="shared" si="7"/>
        <v>892000</v>
      </c>
      <c r="G35" s="46">
        <f t="shared" si="7"/>
        <v>580000</v>
      </c>
      <c r="H35" s="47">
        <f t="shared" si="7"/>
        <v>400000</v>
      </c>
      <c r="I35" s="48">
        <f t="shared" si="7"/>
        <v>17940105</v>
      </c>
      <c r="J35" s="44">
        <f t="shared" si="7"/>
        <v>21102775</v>
      </c>
      <c r="K35" s="44">
        <f t="shared" si="7"/>
        <v>39542880</v>
      </c>
      <c r="L35" s="44">
        <f t="shared" si="7"/>
        <v>39542880</v>
      </c>
    </row>
    <row r="36" spans="1:12" s="88" customFormat="1" ht="13.5" customHeight="1">
      <c r="A36" s="37">
        <v>3211</v>
      </c>
      <c r="B36" s="38" t="s">
        <v>31</v>
      </c>
      <c r="C36" s="39">
        <f>+I36+J36</f>
        <v>2255000</v>
      </c>
      <c r="D36" s="10">
        <v>250000</v>
      </c>
      <c r="E36" s="11">
        <v>1000000</v>
      </c>
      <c r="F36" s="11">
        <v>255000</v>
      </c>
      <c r="G36" s="11"/>
      <c r="H36" s="12"/>
      <c r="I36" s="40">
        <f aca="true" t="shared" si="8" ref="I36:I49">SUM(D36:H36)</f>
        <v>1505000</v>
      </c>
      <c r="J36" s="41">
        <v>750000</v>
      </c>
      <c r="K36" s="41">
        <v>2755000</v>
      </c>
      <c r="L36" s="41">
        <v>2755000</v>
      </c>
    </row>
    <row r="37" spans="1:12" s="88" customFormat="1" ht="13.5" customHeight="1">
      <c r="A37" s="37">
        <v>3212</v>
      </c>
      <c r="B37" s="84" t="s">
        <v>86</v>
      </c>
      <c r="C37" s="39">
        <f>+I37+J37</f>
        <v>2560885</v>
      </c>
      <c r="D37" s="10">
        <v>2150224</v>
      </c>
      <c r="E37" s="11">
        <v>312661</v>
      </c>
      <c r="F37" s="11"/>
      <c r="G37" s="11"/>
      <c r="H37" s="12"/>
      <c r="I37" s="40">
        <f t="shared" si="8"/>
        <v>2462885</v>
      </c>
      <c r="J37" s="41">
        <v>98000</v>
      </c>
      <c r="K37" s="41">
        <v>2560885</v>
      </c>
      <c r="L37" s="41">
        <v>2560885</v>
      </c>
    </row>
    <row r="38" spans="1:12" s="88" customFormat="1" ht="13.5" customHeight="1">
      <c r="A38" s="37">
        <v>3213</v>
      </c>
      <c r="B38" s="38" t="s">
        <v>32</v>
      </c>
      <c r="C38" s="39">
        <f>+I38+J38</f>
        <v>765800</v>
      </c>
      <c r="D38" s="10">
        <v>15000</v>
      </c>
      <c r="E38" s="11">
        <v>130000</v>
      </c>
      <c r="F38" s="11">
        <v>5800</v>
      </c>
      <c r="G38" s="11">
        <v>580000</v>
      </c>
      <c r="H38" s="12">
        <v>35000</v>
      </c>
      <c r="I38" s="40">
        <f t="shared" si="8"/>
        <v>765800</v>
      </c>
      <c r="J38" s="41"/>
      <c r="K38" s="41">
        <v>765800</v>
      </c>
      <c r="L38" s="41">
        <v>765800</v>
      </c>
    </row>
    <row r="39" spans="1:12" s="88" customFormat="1" ht="13.5" customHeight="1">
      <c r="A39" s="37">
        <v>3221</v>
      </c>
      <c r="B39" s="38" t="s">
        <v>33</v>
      </c>
      <c r="C39" s="39">
        <f>+I39+J39</f>
        <v>7749000</v>
      </c>
      <c r="D39" s="10">
        <v>590000</v>
      </c>
      <c r="E39" s="11">
        <v>1680000</v>
      </c>
      <c r="F39" s="11">
        <v>550000</v>
      </c>
      <c r="G39" s="11"/>
      <c r="H39" s="12">
        <v>29000</v>
      </c>
      <c r="I39" s="40">
        <f t="shared" si="8"/>
        <v>2849000</v>
      </c>
      <c r="J39" s="41">
        <v>4900000</v>
      </c>
      <c r="K39" s="41">
        <v>6749000</v>
      </c>
      <c r="L39" s="41">
        <v>6749000</v>
      </c>
    </row>
    <row r="40" spans="1:12" s="88" customFormat="1" ht="13.5" customHeight="1">
      <c r="A40" s="37">
        <v>3222</v>
      </c>
      <c r="B40" s="38" t="s">
        <v>34</v>
      </c>
      <c r="C40" s="39">
        <f>+I40+J40</f>
        <v>0</v>
      </c>
      <c r="D40" s="10"/>
      <c r="E40" s="11"/>
      <c r="F40" s="11"/>
      <c r="G40" s="11"/>
      <c r="H40" s="12"/>
      <c r="I40" s="40">
        <f t="shared" si="8"/>
        <v>0</v>
      </c>
      <c r="J40" s="41"/>
      <c r="K40" s="41"/>
      <c r="L40" s="41"/>
    </row>
    <row r="41" spans="1:12" s="88" customFormat="1" ht="13.5" customHeight="1">
      <c r="A41" s="37">
        <v>3223</v>
      </c>
      <c r="B41" s="38" t="s">
        <v>35</v>
      </c>
      <c r="C41" s="39">
        <f aca="true" t="shared" si="9" ref="C41:C66">+I41+J41</f>
        <v>4708000</v>
      </c>
      <c r="D41" s="10">
        <v>4700000</v>
      </c>
      <c r="E41" s="11"/>
      <c r="F41" s="11">
        <v>500</v>
      </c>
      <c r="G41" s="11"/>
      <c r="H41" s="12">
        <v>7500</v>
      </c>
      <c r="I41" s="40">
        <f t="shared" si="8"/>
        <v>4708000</v>
      </c>
      <c r="J41" s="41"/>
      <c r="K41" s="41">
        <v>4708000</v>
      </c>
      <c r="L41" s="41">
        <v>4708000</v>
      </c>
    </row>
    <row r="42" spans="1:12" s="88" customFormat="1" ht="13.5" customHeight="1">
      <c r="A42" s="37">
        <v>3224</v>
      </c>
      <c r="B42" s="84" t="s">
        <v>87</v>
      </c>
      <c r="C42" s="39">
        <f t="shared" si="9"/>
        <v>947000</v>
      </c>
      <c r="D42" s="10"/>
      <c r="E42" s="11">
        <v>57000</v>
      </c>
      <c r="F42" s="11"/>
      <c r="G42" s="11"/>
      <c r="H42" s="12"/>
      <c r="I42" s="40">
        <f t="shared" si="8"/>
        <v>57000</v>
      </c>
      <c r="J42" s="41">
        <v>890000</v>
      </c>
      <c r="K42" s="41">
        <v>447000</v>
      </c>
      <c r="L42" s="41">
        <v>447000</v>
      </c>
    </row>
    <row r="43" spans="1:12" s="88" customFormat="1" ht="13.5" customHeight="1">
      <c r="A43" s="37">
        <v>3225</v>
      </c>
      <c r="B43" s="38" t="s">
        <v>36</v>
      </c>
      <c r="C43" s="39">
        <f t="shared" si="9"/>
        <v>249975</v>
      </c>
      <c r="D43" s="10"/>
      <c r="E43" s="11">
        <v>88000</v>
      </c>
      <c r="F43" s="11"/>
      <c r="G43" s="11"/>
      <c r="H43" s="12">
        <v>1700</v>
      </c>
      <c r="I43" s="40">
        <f t="shared" si="8"/>
        <v>89700</v>
      </c>
      <c r="J43" s="41">
        <v>160275</v>
      </c>
      <c r="K43" s="41">
        <v>250000</v>
      </c>
      <c r="L43" s="41">
        <v>250000</v>
      </c>
    </row>
    <row r="44" spans="1:12" s="88" customFormat="1" ht="13.5" customHeight="1">
      <c r="A44" s="37">
        <v>3231</v>
      </c>
      <c r="B44" s="38" t="s">
        <v>37</v>
      </c>
      <c r="C44" s="39">
        <f t="shared" si="9"/>
        <v>1115000</v>
      </c>
      <c r="D44" s="10"/>
      <c r="E44" s="11">
        <v>215000</v>
      </c>
      <c r="F44" s="11">
        <v>35000</v>
      </c>
      <c r="G44" s="11"/>
      <c r="H44" s="12"/>
      <c r="I44" s="40">
        <f t="shared" si="8"/>
        <v>250000</v>
      </c>
      <c r="J44" s="41">
        <v>865000</v>
      </c>
      <c r="K44" s="41">
        <v>1160000</v>
      </c>
      <c r="L44" s="41">
        <v>1160000</v>
      </c>
    </row>
    <row r="45" spans="1:12" s="88" customFormat="1" ht="13.5" customHeight="1">
      <c r="A45" s="37">
        <v>3232</v>
      </c>
      <c r="B45" s="38" t="s">
        <v>38</v>
      </c>
      <c r="C45" s="39">
        <f t="shared" si="9"/>
        <v>4583053</v>
      </c>
      <c r="D45" s="10">
        <v>1521000</v>
      </c>
      <c r="E45" s="11">
        <v>5870</v>
      </c>
      <c r="F45" s="11">
        <v>6400</v>
      </c>
      <c r="G45" s="11"/>
      <c r="H45" s="12">
        <v>783</v>
      </c>
      <c r="I45" s="40">
        <f t="shared" si="8"/>
        <v>1534053</v>
      </c>
      <c r="J45" s="41">
        <v>3049000</v>
      </c>
      <c r="K45" s="41">
        <v>5083028</v>
      </c>
      <c r="L45" s="41">
        <v>5083028</v>
      </c>
    </row>
    <row r="46" spans="1:12" s="88" customFormat="1" ht="13.5" customHeight="1">
      <c r="A46" s="37">
        <v>3233</v>
      </c>
      <c r="B46" s="38" t="s">
        <v>39</v>
      </c>
      <c r="C46" s="39">
        <f t="shared" si="9"/>
        <v>500100</v>
      </c>
      <c r="D46" s="10"/>
      <c r="E46" s="11">
        <v>75000</v>
      </c>
      <c r="F46" s="11"/>
      <c r="G46" s="11"/>
      <c r="H46" s="12">
        <v>5600</v>
      </c>
      <c r="I46" s="40">
        <f t="shared" si="8"/>
        <v>80600</v>
      </c>
      <c r="J46" s="41">
        <v>419500</v>
      </c>
      <c r="K46" s="41">
        <v>500100</v>
      </c>
      <c r="L46" s="41">
        <v>500100</v>
      </c>
    </row>
    <row r="47" spans="1:12" s="88" customFormat="1" ht="13.5" customHeight="1">
      <c r="A47" s="37">
        <v>3234</v>
      </c>
      <c r="B47" s="38" t="s">
        <v>40</v>
      </c>
      <c r="C47" s="39">
        <f t="shared" si="9"/>
        <v>805758</v>
      </c>
      <c r="D47" s="10">
        <v>805000</v>
      </c>
      <c r="E47" s="11"/>
      <c r="F47" s="11"/>
      <c r="G47" s="11"/>
      <c r="H47" s="12">
        <v>758</v>
      </c>
      <c r="I47" s="40">
        <f t="shared" si="8"/>
        <v>805758</v>
      </c>
      <c r="J47" s="41"/>
      <c r="K47" s="41">
        <v>805758</v>
      </c>
      <c r="L47" s="41">
        <v>805758</v>
      </c>
    </row>
    <row r="48" spans="1:12" s="88" customFormat="1" ht="13.5" customHeight="1">
      <c r="A48" s="37">
        <v>3235</v>
      </c>
      <c r="B48" s="38" t="s">
        <v>41</v>
      </c>
      <c r="C48" s="39">
        <f t="shared" si="9"/>
        <v>584659</v>
      </c>
      <c r="D48" s="10"/>
      <c r="E48" s="11">
        <v>65000</v>
      </c>
      <c r="F48" s="11"/>
      <c r="G48" s="11"/>
      <c r="H48" s="12">
        <v>244659</v>
      </c>
      <c r="I48" s="40">
        <f t="shared" si="8"/>
        <v>309659</v>
      </c>
      <c r="J48" s="41">
        <v>275000</v>
      </c>
      <c r="K48" s="41">
        <v>584659</v>
      </c>
      <c r="L48" s="41">
        <v>584659</v>
      </c>
    </row>
    <row r="49" spans="1:12" s="88" customFormat="1" ht="13.5" customHeight="1">
      <c r="A49" s="37">
        <v>3236</v>
      </c>
      <c r="B49" s="38" t="s">
        <v>42</v>
      </c>
      <c r="C49" s="39">
        <f t="shared" si="9"/>
        <v>536900</v>
      </c>
      <c r="D49" s="10">
        <v>215000</v>
      </c>
      <c r="E49" s="11">
        <v>1900</v>
      </c>
      <c r="F49" s="11"/>
      <c r="G49" s="11"/>
      <c r="H49" s="12"/>
      <c r="I49" s="40">
        <f t="shared" si="8"/>
        <v>216900</v>
      </c>
      <c r="J49" s="41">
        <v>320000</v>
      </c>
      <c r="K49" s="41">
        <v>536900</v>
      </c>
      <c r="L49" s="41">
        <v>536900</v>
      </c>
    </row>
    <row r="50" spans="1:12" s="88" customFormat="1" ht="13.5" customHeight="1">
      <c r="A50" s="37">
        <v>3237</v>
      </c>
      <c r="B50" s="38" t="s">
        <v>43</v>
      </c>
      <c r="C50" s="157">
        <f>SUM(C51:C53)</f>
        <v>5785000</v>
      </c>
      <c r="D50" s="159">
        <f aca="true" t="shared" si="10" ref="D50:L50">SUM(D51:D53)</f>
        <v>1435000</v>
      </c>
      <c r="E50" s="160">
        <f t="shared" si="10"/>
        <v>150000</v>
      </c>
      <c r="F50" s="160">
        <f t="shared" si="10"/>
        <v>0</v>
      </c>
      <c r="G50" s="160">
        <f t="shared" si="10"/>
        <v>0</v>
      </c>
      <c r="H50" s="161">
        <f t="shared" si="10"/>
        <v>0</v>
      </c>
      <c r="I50" s="158">
        <f t="shared" si="10"/>
        <v>1585000</v>
      </c>
      <c r="J50" s="157">
        <f t="shared" si="10"/>
        <v>4200000</v>
      </c>
      <c r="K50" s="157">
        <f t="shared" si="10"/>
        <v>5785000</v>
      </c>
      <c r="L50" s="157">
        <f t="shared" si="10"/>
        <v>5785000</v>
      </c>
    </row>
    <row r="51" spans="1:12" s="88" customFormat="1" ht="13.5" customHeight="1">
      <c r="A51" s="37"/>
      <c r="B51" s="156" t="s">
        <v>97</v>
      </c>
      <c r="C51" s="39">
        <f t="shared" si="9"/>
        <v>985000</v>
      </c>
      <c r="D51" s="10">
        <v>985000</v>
      </c>
      <c r="E51" s="11"/>
      <c r="F51" s="11"/>
      <c r="G51" s="11"/>
      <c r="H51" s="12"/>
      <c r="I51" s="40">
        <f aca="true" t="shared" si="11" ref="I51:I59">SUM(D51:H51)</f>
        <v>985000</v>
      </c>
      <c r="J51" s="41"/>
      <c r="K51" s="41">
        <v>985000</v>
      </c>
      <c r="L51" s="41">
        <v>985000</v>
      </c>
    </row>
    <row r="52" spans="1:12" s="88" customFormat="1" ht="13.5" customHeight="1">
      <c r="A52" s="37"/>
      <c r="B52" s="156" t="s">
        <v>98</v>
      </c>
      <c r="C52" s="39">
        <f t="shared" si="9"/>
        <v>150000</v>
      </c>
      <c r="D52" s="10"/>
      <c r="E52" s="11">
        <v>150000</v>
      </c>
      <c r="F52" s="11"/>
      <c r="G52" s="11"/>
      <c r="H52" s="12"/>
      <c r="I52" s="40">
        <f t="shared" si="11"/>
        <v>150000</v>
      </c>
      <c r="J52" s="41"/>
      <c r="K52" s="41">
        <v>150000</v>
      </c>
      <c r="L52" s="41">
        <v>150000</v>
      </c>
    </row>
    <row r="53" spans="1:12" s="88" customFormat="1" ht="13.5" customHeight="1">
      <c r="A53" s="37"/>
      <c r="B53" s="156" t="s">
        <v>99</v>
      </c>
      <c r="C53" s="39">
        <f t="shared" si="9"/>
        <v>4650000</v>
      </c>
      <c r="D53" s="10">
        <v>450000</v>
      </c>
      <c r="E53" s="11"/>
      <c r="F53" s="11"/>
      <c r="G53" s="11"/>
      <c r="H53" s="12"/>
      <c r="I53" s="40">
        <f t="shared" si="11"/>
        <v>450000</v>
      </c>
      <c r="J53" s="41">
        <v>4200000</v>
      </c>
      <c r="K53" s="41">
        <v>4650000</v>
      </c>
      <c r="L53" s="41">
        <v>4650000</v>
      </c>
    </row>
    <row r="54" spans="1:12" s="88" customFormat="1" ht="13.5" customHeight="1">
      <c r="A54" s="37">
        <v>3238</v>
      </c>
      <c r="B54" s="38" t="s">
        <v>44</v>
      </c>
      <c r="C54" s="39">
        <f t="shared" si="9"/>
        <v>355350</v>
      </c>
      <c r="D54" s="10">
        <v>95000</v>
      </c>
      <c r="E54" s="11">
        <v>10350</v>
      </c>
      <c r="F54" s="11"/>
      <c r="G54" s="11"/>
      <c r="H54" s="12"/>
      <c r="I54" s="40">
        <f t="shared" si="11"/>
        <v>105350</v>
      </c>
      <c r="J54" s="41">
        <v>250000</v>
      </c>
      <c r="K54" s="41">
        <v>355350</v>
      </c>
      <c r="L54" s="41">
        <v>355350</v>
      </c>
    </row>
    <row r="55" spans="1:12" s="88" customFormat="1" ht="13.5" customHeight="1">
      <c r="A55" s="37">
        <v>3239</v>
      </c>
      <c r="B55" s="38" t="s">
        <v>45</v>
      </c>
      <c r="C55" s="39">
        <f t="shared" si="9"/>
        <v>1127000</v>
      </c>
      <c r="D55" s="10"/>
      <c r="E55" s="11">
        <v>202000</v>
      </c>
      <c r="F55" s="11"/>
      <c r="G55" s="11"/>
      <c r="H55" s="12">
        <v>75000</v>
      </c>
      <c r="I55" s="40">
        <f t="shared" si="11"/>
        <v>277000</v>
      </c>
      <c r="J55" s="41">
        <v>850000</v>
      </c>
      <c r="K55" s="41">
        <v>2127000</v>
      </c>
      <c r="L55" s="41">
        <v>2127000</v>
      </c>
    </row>
    <row r="56" spans="1:12" s="88" customFormat="1" ht="13.5" customHeight="1">
      <c r="A56" s="37">
        <v>3292</v>
      </c>
      <c r="B56" s="38" t="s">
        <v>46</v>
      </c>
      <c r="C56" s="39">
        <f t="shared" si="9"/>
        <v>100000</v>
      </c>
      <c r="D56" s="10"/>
      <c r="E56" s="11"/>
      <c r="F56" s="11"/>
      <c r="G56" s="11"/>
      <c r="H56" s="12"/>
      <c r="I56" s="40">
        <f t="shared" si="11"/>
        <v>0</v>
      </c>
      <c r="J56" s="41">
        <v>100000</v>
      </c>
      <c r="K56" s="41">
        <v>55000</v>
      </c>
      <c r="L56" s="41">
        <v>55000</v>
      </c>
    </row>
    <row r="57" spans="1:12" s="88" customFormat="1" ht="13.5" customHeight="1">
      <c r="A57" s="37">
        <v>3293</v>
      </c>
      <c r="B57" s="38" t="s">
        <v>47</v>
      </c>
      <c r="C57" s="39">
        <f t="shared" si="9"/>
        <v>875800</v>
      </c>
      <c r="D57" s="10"/>
      <c r="E57" s="11">
        <v>95000</v>
      </c>
      <c r="F57" s="11">
        <v>9800</v>
      </c>
      <c r="G57" s="11"/>
      <c r="H57" s="12"/>
      <c r="I57" s="40">
        <f t="shared" si="11"/>
        <v>104800</v>
      </c>
      <c r="J57" s="41">
        <v>771000</v>
      </c>
      <c r="K57" s="41">
        <v>875800</v>
      </c>
      <c r="L57" s="41">
        <v>875800</v>
      </c>
    </row>
    <row r="58" spans="1:12" s="88" customFormat="1" ht="13.5" customHeight="1">
      <c r="A58" s="37">
        <v>3294</v>
      </c>
      <c r="B58" s="38" t="s">
        <v>48</v>
      </c>
      <c r="C58" s="39">
        <f t="shared" si="9"/>
        <v>155100</v>
      </c>
      <c r="D58" s="10"/>
      <c r="E58" s="11">
        <v>12100</v>
      </c>
      <c r="F58" s="11">
        <v>18000</v>
      </c>
      <c r="G58" s="11"/>
      <c r="H58" s="12"/>
      <c r="I58" s="40">
        <f t="shared" si="11"/>
        <v>30100</v>
      </c>
      <c r="J58" s="41">
        <v>125000</v>
      </c>
      <c r="K58" s="41">
        <v>155100</v>
      </c>
      <c r="L58" s="41">
        <v>155100</v>
      </c>
    </row>
    <row r="59" spans="1:12" s="88" customFormat="1" ht="13.5" customHeight="1">
      <c r="A59" s="37">
        <v>3299</v>
      </c>
      <c r="B59" s="38" t="s">
        <v>49</v>
      </c>
      <c r="C59" s="39">
        <f t="shared" si="9"/>
        <v>3283500</v>
      </c>
      <c r="D59" s="10">
        <v>55000</v>
      </c>
      <c r="E59" s="11">
        <v>137000</v>
      </c>
      <c r="F59" s="11">
        <v>11500</v>
      </c>
      <c r="G59" s="11"/>
      <c r="H59" s="12"/>
      <c r="I59" s="40">
        <f t="shared" si="11"/>
        <v>203500</v>
      </c>
      <c r="J59" s="41">
        <v>3080000</v>
      </c>
      <c r="K59" s="41">
        <v>3283500</v>
      </c>
      <c r="L59" s="41">
        <v>3283500</v>
      </c>
    </row>
    <row r="60" spans="1:12" s="88" customFormat="1" ht="13.5" customHeight="1">
      <c r="A60" s="42">
        <v>34</v>
      </c>
      <c r="B60" s="43" t="s">
        <v>50</v>
      </c>
      <c r="C60" s="44">
        <f>SUM(C61:C62)</f>
        <v>227805</v>
      </c>
      <c r="D60" s="49">
        <f aca="true" t="shared" si="12" ref="D60:L60">SUM(D61:D62)</f>
        <v>0</v>
      </c>
      <c r="E60" s="46">
        <f t="shared" si="12"/>
        <v>24500</v>
      </c>
      <c r="F60" s="46">
        <f t="shared" si="12"/>
        <v>305</v>
      </c>
      <c r="G60" s="46">
        <f t="shared" si="12"/>
        <v>0</v>
      </c>
      <c r="H60" s="46">
        <f t="shared" si="12"/>
        <v>0</v>
      </c>
      <c r="I60" s="50">
        <f t="shared" si="12"/>
        <v>24805</v>
      </c>
      <c r="J60" s="44">
        <f t="shared" si="12"/>
        <v>203000</v>
      </c>
      <c r="K60" s="44">
        <f t="shared" si="12"/>
        <v>227805</v>
      </c>
      <c r="L60" s="44">
        <f t="shared" si="12"/>
        <v>227805</v>
      </c>
    </row>
    <row r="61" spans="1:12" s="88" customFormat="1" ht="13.5" customHeight="1">
      <c r="A61" s="37">
        <v>3431</v>
      </c>
      <c r="B61" s="38" t="s">
        <v>51</v>
      </c>
      <c r="C61" s="39">
        <f t="shared" si="9"/>
        <v>137805</v>
      </c>
      <c r="D61" s="10"/>
      <c r="E61" s="11">
        <v>9500</v>
      </c>
      <c r="F61" s="11">
        <v>305</v>
      </c>
      <c r="G61" s="11"/>
      <c r="H61" s="12"/>
      <c r="I61" s="40">
        <f>SUM(D61:H61)</f>
        <v>9805</v>
      </c>
      <c r="J61" s="41">
        <v>128000</v>
      </c>
      <c r="K61" s="41">
        <v>137805</v>
      </c>
      <c r="L61" s="41">
        <v>137805</v>
      </c>
    </row>
    <row r="62" spans="1:12" s="88" customFormat="1" ht="13.5" customHeight="1">
      <c r="A62" s="37">
        <v>3434</v>
      </c>
      <c r="B62" s="38" t="s">
        <v>52</v>
      </c>
      <c r="C62" s="39">
        <f t="shared" si="9"/>
        <v>90000</v>
      </c>
      <c r="D62" s="10"/>
      <c r="E62" s="11">
        <v>15000</v>
      </c>
      <c r="F62" s="11"/>
      <c r="G62" s="11"/>
      <c r="H62" s="12"/>
      <c r="I62" s="40">
        <f>SUM(D62:H62)</f>
        <v>15000</v>
      </c>
      <c r="J62" s="41">
        <v>75000</v>
      </c>
      <c r="K62" s="41">
        <v>90000</v>
      </c>
      <c r="L62" s="41">
        <v>90000</v>
      </c>
    </row>
    <row r="63" spans="1:12" s="88" customFormat="1" ht="13.5" customHeight="1">
      <c r="A63" s="42">
        <v>37</v>
      </c>
      <c r="B63" s="51" t="s">
        <v>53</v>
      </c>
      <c r="C63" s="44">
        <f>SUM(C64)</f>
        <v>540800</v>
      </c>
      <c r="D63" s="45">
        <f aca="true" t="shared" si="13" ref="D63:L63">SUM(D64)</f>
        <v>0</v>
      </c>
      <c r="E63" s="46">
        <f t="shared" si="13"/>
        <v>410000</v>
      </c>
      <c r="F63" s="46">
        <f t="shared" si="13"/>
        <v>0</v>
      </c>
      <c r="G63" s="46">
        <f t="shared" si="13"/>
        <v>35000</v>
      </c>
      <c r="H63" s="47">
        <f t="shared" si="13"/>
        <v>0</v>
      </c>
      <c r="I63" s="48">
        <f t="shared" si="13"/>
        <v>445000</v>
      </c>
      <c r="J63" s="44">
        <f t="shared" si="13"/>
        <v>95800</v>
      </c>
      <c r="K63" s="44">
        <f t="shared" si="13"/>
        <v>540800</v>
      </c>
      <c r="L63" s="44">
        <f t="shared" si="13"/>
        <v>540800</v>
      </c>
    </row>
    <row r="64" spans="1:12" s="88" customFormat="1" ht="13.5" customHeight="1">
      <c r="A64" s="52">
        <v>3721</v>
      </c>
      <c r="B64" s="53" t="s">
        <v>54</v>
      </c>
      <c r="C64" s="39">
        <f>+I64+J64</f>
        <v>540800</v>
      </c>
      <c r="D64" s="54"/>
      <c r="E64" s="55">
        <v>410000</v>
      </c>
      <c r="F64" s="55"/>
      <c r="G64" s="55">
        <v>35000</v>
      </c>
      <c r="H64" s="56"/>
      <c r="I64" s="57">
        <f>SUM(D64:H64)</f>
        <v>445000</v>
      </c>
      <c r="J64" s="58">
        <v>95800</v>
      </c>
      <c r="K64" s="58">
        <v>540800</v>
      </c>
      <c r="L64" s="58">
        <v>540800</v>
      </c>
    </row>
    <row r="65" spans="1:12" s="88" customFormat="1" ht="13.5" customHeight="1">
      <c r="A65" s="42">
        <v>38</v>
      </c>
      <c r="B65" s="51" t="s">
        <v>55</v>
      </c>
      <c r="C65" s="44">
        <f>SUM(C66)</f>
        <v>5000</v>
      </c>
      <c r="D65" s="45">
        <f aca="true" t="shared" si="14" ref="D65:L65">SUM(D66)</f>
        <v>0</v>
      </c>
      <c r="E65" s="46">
        <f t="shared" si="14"/>
        <v>0</v>
      </c>
      <c r="F65" s="46">
        <f t="shared" si="14"/>
        <v>0</v>
      </c>
      <c r="G65" s="46">
        <f t="shared" si="14"/>
        <v>0</v>
      </c>
      <c r="H65" s="47">
        <f t="shared" si="14"/>
        <v>0</v>
      </c>
      <c r="I65" s="48">
        <f t="shared" si="14"/>
        <v>0</v>
      </c>
      <c r="J65" s="44">
        <f t="shared" si="14"/>
        <v>5000</v>
      </c>
      <c r="K65" s="44">
        <f t="shared" si="14"/>
        <v>5000</v>
      </c>
      <c r="L65" s="44">
        <f t="shared" si="14"/>
        <v>5000</v>
      </c>
    </row>
    <row r="66" spans="1:12" s="88" customFormat="1" ht="13.5" customHeight="1">
      <c r="A66" s="59">
        <v>3811</v>
      </c>
      <c r="B66" s="83" t="s">
        <v>84</v>
      </c>
      <c r="C66" s="39">
        <f t="shared" si="9"/>
        <v>5000</v>
      </c>
      <c r="D66" s="54"/>
      <c r="E66" s="55"/>
      <c r="F66" s="55"/>
      <c r="G66" s="55"/>
      <c r="H66" s="56"/>
      <c r="I66" s="57">
        <f>SUM(D66:H66)</f>
        <v>0</v>
      </c>
      <c r="J66" s="58">
        <v>5000</v>
      </c>
      <c r="K66" s="58">
        <v>5000</v>
      </c>
      <c r="L66" s="58">
        <v>5000</v>
      </c>
    </row>
    <row r="67" spans="1:12" s="88" customFormat="1" ht="18" customHeight="1">
      <c r="A67" s="167" t="s">
        <v>56</v>
      </c>
      <c r="B67" s="168"/>
      <c r="C67" s="60">
        <f aca="true" t="shared" si="15" ref="C67:L67">+C30+C35+C60+C63+C65</f>
        <v>158862367</v>
      </c>
      <c r="D67" s="60">
        <f t="shared" si="15"/>
        <v>110666201</v>
      </c>
      <c r="E67" s="77">
        <f t="shared" si="15"/>
        <v>14664686</v>
      </c>
      <c r="F67" s="77">
        <f t="shared" si="15"/>
        <v>892305</v>
      </c>
      <c r="G67" s="77">
        <f t="shared" si="15"/>
        <v>615000</v>
      </c>
      <c r="H67" s="77">
        <f t="shared" si="15"/>
        <v>400000</v>
      </c>
      <c r="I67" s="76">
        <f t="shared" si="15"/>
        <v>127238192</v>
      </c>
      <c r="J67" s="60">
        <f t="shared" si="15"/>
        <v>31624175</v>
      </c>
      <c r="K67" s="60">
        <f t="shared" si="15"/>
        <v>159674367</v>
      </c>
      <c r="L67" s="61">
        <f t="shared" si="15"/>
        <v>159674367</v>
      </c>
    </row>
    <row r="68" spans="1:12" s="88" customFormat="1" ht="18" customHeight="1">
      <c r="A68" s="97"/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1:12" s="88" customFormat="1" ht="18" customHeight="1">
      <c r="A69" s="97"/>
      <c r="B69" s="99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1:12" ht="18.75" customHeight="1">
      <c r="A70" s="174" t="s">
        <v>57</v>
      </c>
      <c r="B70" s="174"/>
      <c r="C70" s="174"/>
      <c r="D70" s="17"/>
      <c r="E70" s="18"/>
      <c r="F70" s="64"/>
      <c r="G70" s="64"/>
      <c r="H70" s="100"/>
      <c r="I70" s="100"/>
      <c r="J70" s="100"/>
      <c r="K70" s="100"/>
      <c r="L70" s="100"/>
    </row>
    <row r="71" spans="1:12" ht="22.5" customHeight="1">
      <c r="A71" s="175" t="s">
        <v>22</v>
      </c>
      <c r="B71" s="177" t="s">
        <v>23</v>
      </c>
      <c r="C71" s="181" t="s">
        <v>109</v>
      </c>
      <c r="D71" s="182"/>
      <c r="E71" s="183"/>
      <c r="F71" s="179" t="s">
        <v>100</v>
      </c>
      <c r="G71" s="179" t="s">
        <v>108</v>
      </c>
      <c r="H71" s="101"/>
      <c r="I71" s="101"/>
      <c r="J71" s="102"/>
      <c r="K71" s="102"/>
      <c r="L71" s="102"/>
    </row>
    <row r="72" spans="1:12" ht="22.5" customHeight="1">
      <c r="A72" s="176"/>
      <c r="B72" s="178"/>
      <c r="C72" s="144" t="s">
        <v>24</v>
      </c>
      <c r="D72" s="145" t="s">
        <v>80</v>
      </c>
      <c r="E72" s="146" t="s">
        <v>81</v>
      </c>
      <c r="F72" s="180"/>
      <c r="G72" s="180"/>
      <c r="H72" s="103"/>
      <c r="I72" s="103"/>
      <c r="J72" s="102"/>
      <c r="K72" s="102"/>
      <c r="L72" s="102"/>
    </row>
    <row r="73" spans="1:12" ht="11.25" customHeight="1">
      <c r="A73" s="22">
        <v>1</v>
      </c>
      <c r="B73" s="23">
        <v>2</v>
      </c>
      <c r="C73" s="65" t="s">
        <v>83</v>
      </c>
      <c r="D73" s="79">
        <v>4</v>
      </c>
      <c r="E73" s="81">
        <v>5</v>
      </c>
      <c r="F73" s="65">
        <v>6</v>
      </c>
      <c r="G73" s="28">
        <v>7</v>
      </c>
      <c r="H73" s="104"/>
      <c r="I73" s="104"/>
      <c r="J73" s="102"/>
      <c r="K73" s="102"/>
      <c r="L73" s="102"/>
    </row>
    <row r="74" spans="1:12" ht="13.5" customHeight="1">
      <c r="A74" s="29">
        <v>42</v>
      </c>
      <c r="B74" s="30" t="s">
        <v>58</v>
      </c>
      <c r="C74" s="80">
        <f>SUM(C75:C86)</f>
        <v>13276000</v>
      </c>
      <c r="D74" s="33">
        <f>SUM(D75:D86)</f>
        <v>12415000</v>
      </c>
      <c r="E74" s="154">
        <f>SUM(E75:E86)</f>
        <v>861000</v>
      </c>
      <c r="F74" s="66">
        <f>SUM(F75:F86)</f>
        <v>10464000</v>
      </c>
      <c r="G74" s="31">
        <f>SUM(G75:G86)</f>
        <v>10464000</v>
      </c>
      <c r="H74" s="98"/>
      <c r="I74" s="98"/>
      <c r="J74" s="102"/>
      <c r="K74" s="102"/>
      <c r="L74" s="102"/>
    </row>
    <row r="75" spans="1:12" ht="13.5" customHeight="1">
      <c r="A75" s="37">
        <v>4212</v>
      </c>
      <c r="B75" s="67" t="s">
        <v>59</v>
      </c>
      <c r="C75" s="117">
        <f>SUM(D75:E75)</f>
        <v>0</v>
      </c>
      <c r="D75" s="162"/>
      <c r="E75" s="130"/>
      <c r="F75" s="125"/>
      <c r="G75" s="163"/>
      <c r="H75" s="98"/>
      <c r="I75" s="98"/>
      <c r="J75" s="102"/>
      <c r="K75" s="102"/>
      <c r="L75" s="102"/>
    </row>
    <row r="76" spans="1:12" ht="13.5" customHeight="1">
      <c r="A76" s="37">
        <v>4221</v>
      </c>
      <c r="B76" s="68" t="s">
        <v>60</v>
      </c>
      <c r="C76" s="117">
        <f aca="true" t="shared" si="16" ref="C76:C86">SUM(D76:E76)</f>
        <v>1556000</v>
      </c>
      <c r="D76" s="162">
        <v>1445000</v>
      </c>
      <c r="E76" s="130">
        <v>111000</v>
      </c>
      <c r="F76" s="125">
        <v>1556000</v>
      </c>
      <c r="G76" s="125">
        <v>1556000</v>
      </c>
      <c r="H76" s="98"/>
      <c r="I76" s="98"/>
      <c r="J76" s="102"/>
      <c r="K76" s="102"/>
      <c r="L76" s="102"/>
    </row>
    <row r="77" spans="1:12" ht="13.5" customHeight="1">
      <c r="A77" s="37">
        <v>4222</v>
      </c>
      <c r="B77" s="68" t="s">
        <v>61</v>
      </c>
      <c r="C77" s="117">
        <f t="shared" si="16"/>
        <v>485000</v>
      </c>
      <c r="D77" s="162">
        <v>275000</v>
      </c>
      <c r="E77" s="130">
        <v>210000</v>
      </c>
      <c r="F77" s="125">
        <v>485000</v>
      </c>
      <c r="G77" s="125">
        <v>485000</v>
      </c>
      <c r="H77" s="98"/>
      <c r="I77" s="98"/>
      <c r="J77" s="102"/>
      <c r="K77" s="102"/>
      <c r="L77" s="102"/>
    </row>
    <row r="78" spans="1:12" ht="13.5" customHeight="1">
      <c r="A78" s="37">
        <v>4223</v>
      </c>
      <c r="B78" s="68" t="s">
        <v>62</v>
      </c>
      <c r="C78" s="117">
        <f t="shared" si="16"/>
        <v>295000</v>
      </c>
      <c r="D78" s="162">
        <v>295000</v>
      </c>
      <c r="E78" s="130"/>
      <c r="F78" s="125">
        <v>245000</v>
      </c>
      <c r="G78" s="125">
        <v>245000</v>
      </c>
      <c r="H78" s="98"/>
      <c r="I78" s="98"/>
      <c r="J78" s="102"/>
      <c r="K78" s="102"/>
      <c r="L78" s="102"/>
    </row>
    <row r="79" spans="1:12" ht="13.5" customHeight="1">
      <c r="A79" s="37">
        <v>4224</v>
      </c>
      <c r="B79" s="68" t="s">
        <v>63</v>
      </c>
      <c r="C79" s="117">
        <f t="shared" si="16"/>
        <v>9360000</v>
      </c>
      <c r="D79" s="162">
        <v>8900000</v>
      </c>
      <c r="E79" s="130">
        <v>460000</v>
      </c>
      <c r="F79" s="125">
        <v>7048000</v>
      </c>
      <c r="G79" s="125">
        <v>7048000</v>
      </c>
      <c r="H79" s="98"/>
      <c r="I79" s="98"/>
      <c r="J79" s="102"/>
      <c r="K79" s="102"/>
      <c r="L79" s="102"/>
    </row>
    <row r="80" spans="1:12" ht="13.5" customHeight="1">
      <c r="A80" s="37">
        <v>4225</v>
      </c>
      <c r="B80" s="68" t="s">
        <v>64</v>
      </c>
      <c r="C80" s="117">
        <f t="shared" si="16"/>
        <v>500000</v>
      </c>
      <c r="D80" s="162">
        <v>450000</v>
      </c>
      <c r="E80" s="130">
        <v>50000</v>
      </c>
      <c r="F80" s="125">
        <v>500000</v>
      </c>
      <c r="G80" s="125">
        <v>500000</v>
      </c>
      <c r="H80" s="98"/>
      <c r="I80" s="98"/>
      <c r="J80" s="102"/>
      <c r="K80" s="102"/>
      <c r="L80" s="102"/>
    </row>
    <row r="81" spans="1:12" ht="13.5" customHeight="1">
      <c r="A81" s="37">
        <v>4226</v>
      </c>
      <c r="B81" s="68" t="s">
        <v>65</v>
      </c>
      <c r="C81" s="117">
        <f t="shared" si="16"/>
        <v>150000</v>
      </c>
      <c r="D81" s="162">
        <v>150000</v>
      </c>
      <c r="E81" s="130"/>
      <c r="F81" s="125"/>
      <c r="G81" s="125"/>
      <c r="H81" s="98"/>
      <c r="I81" s="98"/>
      <c r="J81" s="102"/>
      <c r="K81" s="102"/>
      <c r="L81" s="102"/>
    </row>
    <row r="82" spans="1:12" ht="13.5" customHeight="1">
      <c r="A82" s="37">
        <v>4227</v>
      </c>
      <c r="B82" s="68" t="s">
        <v>66</v>
      </c>
      <c r="C82" s="117">
        <f t="shared" si="16"/>
        <v>300000</v>
      </c>
      <c r="D82" s="162">
        <v>300000</v>
      </c>
      <c r="E82" s="130"/>
      <c r="F82" s="125">
        <v>300000</v>
      </c>
      <c r="G82" s="125">
        <v>300000</v>
      </c>
      <c r="H82" s="98"/>
      <c r="I82" s="98"/>
      <c r="J82" s="102"/>
      <c r="K82" s="102"/>
      <c r="L82" s="102"/>
    </row>
    <row r="83" spans="1:12" ht="13.5" customHeight="1">
      <c r="A83" s="37">
        <v>4241</v>
      </c>
      <c r="B83" s="68" t="s">
        <v>67</v>
      </c>
      <c r="C83" s="117">
        <f t="shared" si="16"/>
        <v>330000</v>
      </c>
      <c r="D83" s="162">
        <v>320000</v>
      </c>
      <c r="E83" s="130">
        <v>10000</v>
      </c>
      <c r="F83" s="125">
        <v>30000</v>
      </c>
      <c r="G83" s="125">
        <v>30000</v>
      </c>
      <c r="H83" s="98"/>
      <c r="I83" s="98"/>
      <c r="J83" s="102"/>
      <c r="K83" s="102"/>
      <c r="L83" s="102"/>
    </row>
    <row r="84" spans="1:12" ht="13.5" customHeight="1">
      <c r="A84" s="37">
        <v>4262</v>
      </c>
      <c r="B84" s="68" t="s">
        <v>68</v>
      </c>
      <c r="C84" s="117">
        <f t="shared" si="16"/>
        <v>300000</v>
      </c>
      <c r="D84" s="162">
        <v>280000</v>
      </c>
      <c r="E84" s="130">
        <v>20000</v>
      </c>
      <c r="F84" s="125">
        <v>300000</v>
      </c>
      <c r="G84" s="125">
        <v>300000</v>
      </c>
      <c r="H84" s="98"/>
      <c r="I84" s="98"/>
      <c r="J84" s="102"/>
      <c r="K84" s="102"/>
      <c r="L84" s="102"/>
    </row>
    <row r="85" spans="1:12" ht="13.5" customHeight="1">
      <c r="A85" s="37">
        <v>4263</v>
      </c>
      <c r="B85" s="68" t="s">
        <v>69</v>
      </c>
      <c r="C85" s="117">
        <f t="shared" si="16"/>
        <v>0</v>
      </c>
      <c r="D85" s="162"/>
      <c r="E85" s="130"/>
      <c r="F85" s="125"/>
      <c r="G85" s="163"/>
      <c r="H85" s="98"/>
      <c r="I85" s="98"/>
      <c r="J85" s="102"/>
      <c r="K85" s="102"/>
      <c r="L85" s="102"/>
    </row>
    <row r="86" spans="1:12" ht="13.5" customHeight="1">
      <c r="A86" s="37">
        <v>4264</v>
      </c>
      <c r="B86" s="68" t="s">
        <v>70</v>
      </c>
      <c r="C86" s="117">
        <f t="shared" si="16"/>
        <v>0</v>
      </c>
      <c r="D86" s="162"/>
      <c r="E86" s="130"/>
      <c r="F86" s="125"/>
      <c r="G86" s="163"/>
      <c r="H86" s="98"/>
      <c r="I86" s="98"/>
      <c r="J86" s="102"/>
      <c r="K86" s="102"/>
      <c r="L86" s="102"/>
    </row>
    <row r="87" spans="1:12" ht="13.5" customHeight="1">
      <c r="A87" s="42">
        <v>45</v>
      </c>
      <c r="B87" s="30" t="s">
        <v>71</v>
      </c>
      <c r="C87" s="45">
        <f>SUM(C88:C89)</f>
        <v>7513080</v>
      </c>
      <c r="D87" s="46">
        <f>SUM(D88:D89)</f>
        <v>7513080</v>
      </c>
      <c r="E87" s="153">
        <f>SUM(E88:E89)</f>
        <v>0</v>
      </c>
      <c r="F87" s="45">
        <f>SUM(F88:F89)</f>
        <v>9513080</v>
      </c>
      <c r="G87" s="44">
        <f>SUM(G88:G89)</f>
        <v>9513080</v>
      </c>
      <c r="H87" s="98"/>
      <c r="I87" s="98"/>
      <c r="J87" s="102"/>
      <c r="K87" s="102"/>
      <c r="L87" s="102"/>
    </row>
    <row r="88" spans="1:12" ht="13.5" customHeight="1">
      <c r="A88" s="37">
        <v>4511</v>
      </c>
      <c r="B88" s="38" t="s">
        <v>72</v>
      </c>
      <c r="C88" s="117">
        <f>SUM(D88:E88)</f>
        <v>5518224</v>
      </c>
      <c r="D88" s="162">
        <v>5518224</v>
      </c>
      <c r="E88" s="130"/>
      <c r="F88" s="125">
        <v>7518224</v>
      </c>
      <c r="G88" s="125">
        <v>7518224</v>
      </c>
      <c r="H88" s="98"/>
      <c r="I88" s="98"/>
      <c r="J88" s="102"/>
      <c r="K88" s="102"/>
      <c r="L88" s="102"/>
    </row>
    <row r="89" spans="1:12" ht="13.5" customHeight="1">
      <c r="A89" s="59">
        <v>4521</v>
      </c>
      <c r="B89" s="38" t="s">
        <v>73</v>
      </c>
      <c r="C89" s="164">
        <f>SUM(D89:E89)</f>
        <v>1994856</v>
      </c>
      <c r="D89" s="165">
        <v>1994856</v>
      </c>
      <c r="E89" s="166"/>
      <c r="F89" s="125">
        <v>1994856</v>
      </c>
      <c r="G89" s="125">
        <v>1994856</v>
      </c>
      <c r="H89" s="98"/>
      <c r="I89" s="98"/>
      <c r="J89" s="102"/>
      <c r="K89" s="102"/>
      <c r="L89" s="102"/>
    </row>
    <row r="90" spans="1:12" ht="18" customHeight="1">
      <c r="A90" s="167" t="s">
        <v>74</v>
      </c>
      <c r="B90" s="168"/>
      <c r="C90" s="60">
        <f>+C74+C87</f>
        <v>20789080</v>
      </c>
      <c r="D90" s="77">
        <f>+D74+D87</f>
        <v>19928080</v>
      </c>
      <c r="E90" s="152">
        <f>+E74+E87</f>
        <v>861000</v>
      </c>
      <c r="F90" s="60">
        <f>+F74+F87</f>
        <v>19977080</v>
      </c>
      <c r="G90" s="61">
        <f>+G74+G87</f>
        <v>19977080</v>
      </c>
      <c r="H90" s="98"/>
      <c r="I90" s="98"/>
      <c r="J90" s="102"/>
      <c r="K90" s="102"/>
      <c r="L90" s="102"/>
    </row>
    <row r="91" spans="1:12" ht="6" customHeight="1">
      <c r="A91" s="19"/>
      <c r="B91" s="19"/>
      <c r="C91" s="148"/>
      <c r="D91" s="149"/>
      <c r="E91" s="150"/>
      <c r="F91" s="149"/>
      <c r="G91" s="149"/>
      <c r="H91" s="102"/>
      <c r="I91" s="102"/>
      <c r="J91" s="102"/>
      <c r="K91" s="102"/>
      <c r="L91" s="102"/>
    </row>
    <row r="92" spans="1:12" s="88" customFormat="1" ht="18.75" customHeight="1">
      <c r="A92" s="169" t="s">
        <v>75</v>
      </c>
      <c r="B92" s="170"/>
      <c r="C92" s="15">
        <f>+C67+C90</f>
        <v>179651447</v>
      </c>
      <c r="D92" s="82"/>
      <c r="E92" s="152"/>
      <c r="F92" s="69">
        <f>+K67+F90</f>
        <v>179651447</v>
      </c>
      <c r="G92" s="61">
        <f>+L67+G90</f>
        <v>179651447</v>
      </c>
      <c r="H92" s="98"/>
      <c r="I92" s="98"/>
      <c r="J92" s="98"/>
      <c r="K92" s="98"/>
      <c r="L92" s="98"/>
    </row>
    <row r="93" spans="1:12" s="88" customFormat="1" ht="13.5" customHeight="1">
      <c r="A93" s="70"/>
      <c r="B93" s="63"/>
      <c r="C93" s="62"/>
      <c r="D93" s="98"/>
      <c r="E93" s="151"/>
      <c r="F93" s="98"/>
      <c r="G93" s="98"/>
      <c r="H93" s="98"/>
      <c r="I93" s="98"/>
      <c r="J93" s="98"/>
      <c r="K93" s="98"/>
      <c r="L93" s="98"/>
    </row>
    <row r="94" spans="1:12" ht="13.5" customHeight="1">
      <c r="A94" s="172" t="s">
        <v>82</v>
      </c>
      <c r="B94" s="173"/>
      <c r="C94" s="106">
        <f>+C24-C92</f>
        <v>-5300000</v>
      </c>
      <c r="D94" s="107"/>
      <c r="E94" s="147"/>
      <c r="F94" s="108">
        <f>+K24-F92</f>
        <v>0</v>
      </c>
      <c r="G94" s="108">
        <f>+L24-G92</f>
        <v>0</v>
      </c>
      <c r="H94" s="98"/>
      <c r="I94" s="98"/>
      <c r="J94" s="102"/>
      <c r="K94" s="102"/>
      <c r="L94" s="102"/>
    </row>
    <row r="95" spans="1:12" s="88" customFormat="1" ht="13.5" customHeight="1">
      <c r="A95" s="105"/>
      <c r="B95" s="99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1:8" ht="13.5" customHeight="1">
      <c r="A96" s="71" t="s">
        <v>113</v>
      </c>
      <c r="H96" s="71" t="s">
        <v>96</v>
      </c>
    </row>
    <row r="97" spans="1:4" ht="13.5" customHeight="1" hidden="1">
      <c r="A97" s="71" t="s">
        <v>76</v>
      </c>
      <c r="B97" s="171"/>
      <c r="C97" s="171"/>
      <c r="D97" s="171"/>
    </row>
    <row r="98" spans="1:10" ht="13.5" customHeight="1" hidden="1">
      <c r="A98" s="71" t="s">
        <v>77</v>
      </c>
      <c r="I98" s="171" t="s">
        <v>78</v>
      </c>
      <c r="J98" s="171"/>
    </row>
    <row r="99" spans="9:12" ht="13.5" customHeight="1" hidden="1">
      <c r="I99" s="171"/>
      <c r="J99" s="171"/>
      <c r="K99" s="171"/>
      <c r="L99" s="171"/>
    </row>
    <row r="100" ht="13.5" customHeight="1" hidden="1">
      <c r="A100" s="71" t="s">
        <v>79</v>
      </c>
    </row>
    <row r="101" spans="1:8" ht="12.75">
      <c r="A101" s="71" t="s">
        <v>114</v>
      </c>
      <c r="H101" s="71" t="s">
        <v>115</v>
      </c>
    </row>
  </sheetData>
  <sheetProtection password="C7EE" sheet="1" selectLockedCells="1"/>
  <mergeCells count="33">
    <mergeCell ref="L4:L6"/>
    <mergeCell ref="I5:I6"/>
    <mergeCell ref="D5:G5"/>
    <mergeCell ref="H5:H6"/>
    <mergeCell ref="A26:C26"/>
    <mergeCell ref="J27:J28"/>
    <mergeCell ref="K27:K28"/>
    <mergeCell ref="K4:K6"/>
    <mergeCell ref="J5:J6"/>
    <mergeCell ref="L27:L28"/>
    <mergeCell ref="C1:G1"/>
    <mergeCell ref="A4:A6"/>
    <mergeCell ref="B4:B6"/>
    <mergeCell ref="C4:C6"/>
    <mergeCell ref="B27:B28"/>
    <mergeCell ref="C27:C28"/>
    <mergeCell ref="D27:I27"/>
    <mergeCell ref="I4:J4"/>
    <mergeCell ref="D4:H4"/>
    <mergeCell ref="A67:B67"/>
    <mergeCell ref="A70:C70"/>
    <mergeCell ref="A71:A72"/>
    <mergeCell ref="B71:B72"/>
    <mergeCell ref="A27:A28"/>
    <mergeCell ref="G71:G72"/>
    <mergeCell ref="C71:E71"/>
    <mergeCell ref="F71:F72"/>
    <mergeCell ref="A90:B90"/>
    <mergeCell ref="A92:B92"/>
    <mergeCell ref="B97:D97"/>
    <mergeCell ref="I98:J98"/>
    <mergeCell ref="I99:L99"/>
    <mergeCell ref="A94:B94"/>
  </mergeCells>
  <printOptions/>
  <pageMargins left="0.35433070866141736" right="0.1968503937007874" top="0.5511811023622047" bottom="0.3937007874015748" header="0.2755905511811024" footer="0.2362204724409449"/>
  <pageSetup fitToHeight="2" horizontalDpi="600" verticalDpi="600" orientation="landscape" paperSize="9" scale="70" r:id="rId1"/>
  <headerFooter alignWithMargins="0">
    <oddHeader>&amp;L&amp;"Georgia,Regular"&amp;11SVEUČILIŠTE U ZAGREBU&amp;CFinancijski plan za 2014. - 2016. godinu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mdrempetic</dc:creator>
  <cp:keywords/>
  <dc:description/>
  <cp:lastModifiedBy>maja.dzapo</cp:lastModifiedBy>
  <cp:lastPrinted>2014-11-24T13:24:32Z</cp:lastPrinted>
  <dcterms:created xsi:type="dcterms:W3CDTF">2011-03-18T08:45:50Z</dcterms:created>
  <dcterms:modified xsi:type="dcterms:W3CDTF">2014-12-01T11:36:03Z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Financijski plan 2012. - 2014. - tab.xls</vt:lpwstr>
  </property>
</Properties>
</file>